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ta\OneDrive\Documents\QQQT\xls\"/>
    </mc:Choice>
  </mc:AlternateContent>
  <xr:revisionPtr revIDLastSave="0" documentId="13_ncr:1_{5A58C73F-5B67-4EC9-8374-82AFEA0CD4FE}" xr6:coauthVersionLast="47" xr6:coauthVersionMax="47" xr10:uidLastSave="{00000000-0000-0000-0000-000000000000}"/>
  <bookViews>
    <workbookView xWindow="15" yWindow="375" windowWidth="20400" windowHeight="12660" xr2:uid="{7FCE6F79-9D9F-4286-8348-340EC8E883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T47" i="1"/>
  <c r="T31" i="1"/>
  <c r="T30" i="1"/>
  <c r="U30" i="1"/>
  <c r="V30" i="1" s="1"/>
  <c r="H46" i="1"/>
  <c r="G46" i="1"/>
  <c r="K30" i="1"/>
  <c r="G30" i="1"/>
  <c r="H30" i="1" s="1"/>
  <c r="I30" i="1" s="1"/>
  <c r="J30" i="1" s="1"/>
  <c r="X31" i="1"/>
  <c r="T29" i="1"/>
  <c r="G29" i="1"/>
  <c r="T28" i="1"/>
  <c r="G28" i="1"/>
  <c r="T27" i="1"/>
  <c r="G27" i="1"/>
  <c r="G26" i="1"/>
  <c r="H26" i="1" s="1"/>
  <c r="I26" i="1" s="1"/>
  <c r="V39" i="1"/>
  <c r="T39" i="1"/>
  <c r="T26" i="1"/>
  <c r="U26" i="1" s="1"/>
  <c r="V26" i="1" s="1"/>
  <c r="G7" i="1"/>
  <c r="I38" i="1"/>
  <c r="K16" i="1"/>
  <c r="G16" i="1"/>
  <c r="X22" i="1"/>
  <c r="T22" i="1"/>
  <c r="T20" i="1"/>
  <c r="G38" i="1"/>
  <c r="T19" i="1"/>
  <c r="G15" i="1"/>
  <c r="H27" i="1" l="1"/>
  <c r="I27" i="1" s="1"/>
  <c r="H28" i="1" s="1"/>
  <c r="I28" i="1" s="1"/>
  <c r="H29" i="1" s="1"/>
  <c r="I29" i="1" s="1"/>
  <c r="U27" i="1"/>
  <c r="V27" i="1" s="1"/>
  <c r="U28" i="1" s="1"/>
  <c r="V28" i="1" s="1"/>
  <c r="U29" i="1" s="1"/>
  <c r="V29" i="1" s="1"/>
  <c r="U31" i="1" s="1"/>
  <c r="V31" i="1" s="1"/>
  <c r="W31" i="1" s="1"/>
  <c r="U40" i="1"/>
  <c r="T21" i="1"/>
  <c r="T18" i="1"/>
  <c r="G14" i="1"/>
  <c r="T17" i="1"/>
  <c r="T16" i="1"/>
  <c r="G13" i="1"/>
  <c r="T7" i="1"/>
  <c r="U7" i="1" s="1"/>
  <c r="V7" i="1" s="1"/>
  <c r="T8" i="1"/>
  <c r="T9" i="1"/>
  <c r="T10" i="1"/>
  <c r="T11" i="1"/>
  <c r="T12" i="1"/>
  <c r="T13" i="1"/>
  <c r="T14" i="1"/>
  <c r="T15" i="1"/>
  <c r="U8" i="1" l="1"/>
  <c r="V8" i="1" s="1"/>
  <c r="G12" i="1"/>
  <c r="G11" i="1"/>
  <c r="G10" i="1"/>
  <c r="G9" i="1"/>
  <c r="G8" i="1"/>
  <c r="H7" i="1"/>
  <c r="I7" i="1" s="1"/>
  <c r="U9" i="1" l="1"/>
  <c r="V9" i="1" s="1"/>
  <c r="H8" i="1"/>
  <c r="I8" i="1" s="1"/>
  <c r="H9" i="1" s="1"/>
  <c r="I9" i="1" s="1"/>
  <c r="U10" i="1" l="1"/>
  <c r="V10" i="1" s="1"/>
  <c r="H10" i="1"/>
  <c r="I10" i="1" s="1"/>
  <c r="U11" i="1" l="1"/>
  <c r="V11" i="1" s="1"/>
  <c r="H11" i="1"/>
  <c r="I11" i="1" s="1"/>
  <c r="U12" i="1" l="1"/>
  <c r="V12" i="1" s="1"/>
  <c r="H12" i="1"/>
  <c r="I12" i="1" s="1"/>
  <c r="H13" i="1" s="1"/>
  <c r="I13" i="1" s="1"/>
  <c r="H14" i="1" s="1"/>
  <c r="I14" i="1" s="1"/>
  <c r="H15" i="1" s="1"/>
  <c r="I15" i="1" s="1"/>
  <c r="H16" i="1" s="1"/>
  <c r="I16" i="1" s="1"/>
  <c r="J16" i="1" s="1"/>
  <c r="U13" i="1" l="1"/>
  <c r="V13" i="1" s="1"/>
  <c r="U14" i="1" l="1"/>
  <c r="V14" i="1" s="1"/>
  <c r="U15" i="1" l="1"/>
  <c r="V15" i="1" s="1"/>
  <c r="U16" i="1" s="1"/>
  <c r="V16" i="1" s="1"/>
  <c r="U17" i="1" s="1"/>
  <c r="V17" i="1" s="1"/>
  <c r="U18" i="1" s="1"/>
  <c r="V18" i="1" s="1"/>
  <c r="U19" i="1" s="1"/>
  <c r="V19" i="1" s="1"/>
  <c r="U20" i="1" s="1"/>
  <c r="V20" i="1" s="1"/>
  <c r="U21" i="1" s="1"/>
  <c r="V21" i="1" s="1"/>
  <c r="U22" i="1" s="1"/>
  <c r="V22" i="1" s="1"/>
  <c r="W22" i="1" s="1"/>
  <c r="H39" i="1" l="1"/>
</calcChain>
</file>

<file path=xl/sharedStrings.xml><?xml version="1.0" encoding="utf-8"?>
<sst xmlns="http://schemas.openxmlformats.org/spreadsheetml/2006/main" count="97" uniqueCount="32">
  <si>
    <t>Trade</t>
  </si>
  <si>
    <t>Percentage</t>
  </si>
  <si>
    <t>Dollars</t>
  </si>
  <si>
    <t>Compounded</t>
  </si>
  <si>
    <t>Yearly</t>
  </si>
  <si>
    <t>Buy-&amp;-Hold</t>
  </si>
  <si>
    <t>Year</t>
  </si>
  <si>
    <t>Signal</t>
  </si>
  <si>
    <t>Trade Date</t>
  </si>
  <si>
    <t>Price $/sh</t>
  </si>
  <si>
    <t>Gain / Loss</t>
  </si>
  <si>
    <t>Returns</t>
  </si>
  <si>
    <t>Return</t>
  </si>
  <si>
    <t>CAGR</t>
  </si>
  <si>
    <t>EOY Close</t>
  </si>
  <si>
    <t>Short</t>
  </si>
  <si>
    <t>Long</t>
  </si>
  <si>
    <t>Mechanical System (TradingView.com)</t>
  </si>
  <si>
    <t>Long Positions</t>
  </si>
  <si>
    <t>Short Positions</t>
  </si>
  <si>
    <t>Arithmetic Totals</t>
  </si>
  <si>
    <t>Sums</t>
  </si>
  <si>
    <t>Cash</t>
  </si>
  <si>
    <t xml:space="preserve">               (final-initial)/initial * 100</t>
  </si>
  <si>
    <t xml:space="preserve">             "Long/Short" Model</t>
  </si>
  <si>
    <t xml:space="preserve">            "Long/Short/Cash" Model</t>
  </si>
  <si>
    <t>Gains</t>
  </si>
  <si>
    <t>Losses</t>
  </si>
  <si>
    <t xml:space="preserve">          Average</t>
  </si>
  <si>
    <t>EOY-Short</t>
  </si>
  <si>
    <t>Open</t>
  </si>
  <si>
    <t>Last Updated: 04/04/25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</si>
</sst>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D011-85B5-4266-A9BF-0D52A765483A}">
  <dimension ref="A1:Y50"/>
  <sheetViews>
    <sheetView tabSelected="1" topLeftCell="A22" workbookViewId="0">
      <selection activeCell="V31" sqref="V31"/>
    </sheetView>
  </sheetViews>
  <sheetFormatPr defaultRowHeight="15" x14ac:dyDescent="0.25"/>
  <cols>
    <col min="1" max="1" width="5.140625" customWidth="1"/>
    <col min="2" max="2" width="3.42578125" customWidth="1"/>
    <col min="3" max="3" width="6.28515625" customWidth="1"/>
    <col min="4" max="4" width="10.7109375" customWidth="1"/>
    <col min="6" max="6" width="3" customWidth="1"/>
    <col min="7" max="7" width="10.140625" customWidth="1"/>
    <col min="8" max="8" width="10" customWidth="1"/>
    <col min="9" max="9" width="10.28515625" customWidth="1"/>
    <col min="10" max="10" width="6.85546875" customWidth="1"/>
    <col min="11" max="11" width="6.7109375" customWidth="1"/>
    <col min="12" max="12" width="6.140625" customWidth="1"/>
    <col min="13" max="13" width="1" customWidth="1"/>
    <col min="14" max="14" width="5.5703125" customWidth="1"/>
    <col min="15" max="15" width="3.85546875" customWidth="1"/>
    <col min="16" max="16" width="5.5703125" customWidth="1"/>
    <col min="17" max="17" width="10.42578125" customWidth="1"/>
    <col min="19" max="19" width="3.28515625" customWidth="1"/>
    <col min="20" max="20" width="10.28515625" customWidth="1"/>
    <col min="21" max="21" width="10.140625" customWidth="1"/>
    <col min="22" max="22" width="10.28515625" customWidth="1"/>
    <col min="23" max="23" width="7" customWidth="1"/>
    <col min="24" max="24" width="6.85546875" customWidth="1"/>
    <col min="25" max="25" width="6.140625" customWidth="1"/>
    <col min="26" max="26" width="2.140625" customWidth="1"/>
    <col min="27" max="27" width="5" customWidth="1"/>
    <col min="28" max="28" width="2.85546875" customWidth="1"/>
    <col min="29" max="29" width="6.140625" customWidth="1"/>
    <col min="30" max="30" width="10.85546875" customWidth="1"/>
    <col min="32" max="32" width="2.7109375" customWidth="1"/>
    <col min="33" max="33" width="10.42578125" customWidth="1"/>
    <col min="34" max="34" width="10.140625" customWidth="1"/>
    <col min="35" max="35" width="10.28515625" customWidth="1"/>
    <col min="36" max="37" width="6.42578125" customWidth="1"/>
    <col min="38" max="38" width="6.28515625" customWidth="1"/>
  </cols>
  <sheetData>
    <row r="1" spans="1:25" x14ac:dyDescent="0.25">
      <c r="E1" s="1" t="s">
        <v>24</v>
      </c>
      <c r="R1" s="1" t="s">
        <v>25</v>
      </c>
    </row>
    <row r="2" spans="1:25" x14ac:dyDescent="0.25">
      <c r="E2" s="1" t="s">
        <v>17</v>
      </c>
      <c r="R2" s="1" t="s">
        <v>17</v>
      </c>
    </row>
    <row r="4" spans="1:25" x14ac:dyDescent="0.25">
      <c r="C4" s="1"/>
      <c r="D4" s="1"/>
      <c r="E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P4" s="1"/>
      <c r="Q4" s="1"/>
      <c r="R4" s="1" t="s">
        <v>0</v>
      </c>
      <c r="T4" s="1" t="s">
        <v>1</v>
      </c>
      <c r="U4" s="1" t="s">
        <v>2</v>
      </c>
      <c r="V4" s="1" t="s">
        <v>3</v>
      </c>
      <c r="W4" s="1" t="s">
        <v>4</v>
      </c>
      <c r="X4" s="1" t="s">
        <v>5</v>
      </c>
    </row>
    <row r="5" spans="1:25" x14ac:dyDescent="0.25">
      <c r="A5" s="1" t="s">
        <v>6</v>
      </c>
      <c r="C5" s="1" t="s">
        <v>7</v>
      </c>
      <c r="D5" s="1" t="s">
        <v>8</v>
      </c>
      <c r="E5" s="1" t="s">
        <v>9</v>
      </c>
      <c r="G5" s="1" t="s">
        <v>10</v>
      </c>
      <c r="H5" s="1" t="s">
        <v>10</v>
      </c>
      <c r="I5" s="1" t="s">
        <v>11</v>
      </c>
      <c r="J5" s="1" t="s">
        <v>12</v>
      </c>
      <c r="K5" s="1" t="s">
        <v>12</v>
      </c>
      <c r="L5" s="1" t="s">
        <v>13</v>
      </c>
      <c r="N5" s="1" t="s">
        <v>6</v>
      </c>
      <c r="P5" s="1" t="s">
        <v>7</v>
      </c>
      <c r="Q5" s="1" t="s">
        <v>8</v>
      </c>
      <c r="R5" s="1" t="s">
        <v>9</v>
      </c>
      <c r="T5" s="1" t="s">
        <v>10</v>
      </c>
      <c r="U5" s="1" t="s">
        <v>10</v>
      </c>
      <c r="V5" s="1" t="s">
        <v>11</v>
      </c>
      <c r="W5" s="1" t="s">
        <v>12</v>
      </c>
      <c r="X5" s="1" t="s">
        <v>12</v>
      </c>
      <c r="Y5" s="1" t="s">
        <v>13</v>
      </c>
    </row>
    <row r="6" spans="1:25" x14ac:dyDescent="0.25">
      <c r="B6" t="s">
        <v>14</v>
      </c>
      <c r="D6" s="2">
        <v>45289</v>
      </c>
      <c r="E6" s="3">
        <v>409.52</v>
      </c>
      <c r="F6">
        <v>1</v>
      </c>
      <c r="G6" s="3"/>
      <c r="H6">
        <v>737957</v>
      </c>
      <c r="I6">
        <v>4872756</v>
      </c>
      <c r="J6">
        <v>32.6</v>
      </c>
      <c r="K6">
        <v>53.8</v>
      </c>
      <c r="L6">
        <v>22.7</v>
      </c>
      <c r="O6" t="s">
        <v>14</v>
      </c>
      <c r="Q6" s="2">
        <v>45289</v>
      </c>
      <c r="R6" s="3">
        <v>409.52</v>
      </c>
      <c r="S6">
        <v>1</v>
      </c>
      <c r="U6">
        <v>737957</v>
      </c>
      <c r="V6">
        <v>4872756</v>
      </c>
      <c r="W6">
        <v>32.6</v>
      </c>
      <c r="X6">
        <v>53.8</v>
      </c>
      <c r="Y6">
        <v>22.7</v>
      </c>
    </row>
    <row r="7" spans="1:25" x14ac:dyDescent="0.25">
      <c r="A7" s="1">
        <v>2024</v>
      </c>
      <c r="B7">
        <v>1</v>
      </c>
      <c r="C7" t="s">
        <v>15</v>
      </c>
      <c r="D7" s="2">
        <v>45294</v>
      </c>
      <c r="E7" s="3">
        <v>400</v>
      </c>
      <c r="F7">
        <v>-1</v>
      </c>
      <c r="G7" s="3">
        <f>(+E7-E6)/E6*F6*100</f>
        <v>-2.3246727876538342</v>
      </c>
      <c r="H7" s="4">
        <f>I6*G7/100</f>
        <v>-113275.63274076946</v>
      </c>
      <c r="I7" s="4">
        <f>I6+H7</f>
        <v>4759480.3672592305</v>
      </c>
      <c r="N7" s="1">
        <v>2024</v>
      </c>
      <c r="O7">
        <v>1</v>
      </c>
      <c r="P7" t="s">
        <v>15</v>
      </c>
      <c r="Q7" s="2">
        <v>45294</v>
      </c>
      <c r="R7" s="3">
        <v>400</v>
      </c>
      <c r="S7">
        <v>-1</v>
      </c>
      <c r="T7" s="3">
        <f>(+R7-R6)/R6*S6*100</f>
        <v>-2.3246727876538342</v>
      </c>
      <c r="U7" s="4">
        <f>V6*T7/100</f>
        <v>-113275.63274076946</v>
      </c>
      <c r="V7" s="4">
        <f>V6+U7</f>
        <v>4759480.3672592305</v>
      </c>
    </row>
    <row r="8" spans="1:25" x14ac:dyDescent="0.25">
      <c r="B8">
        <v>2</v>
      </c>
      <c r="C8" t="s">
        <v>16</v>
      </c>
      <c r="D8" s="2">
        <v>45302</v>
      </c>
      <c r="E8" s="3">
        <v>408</v>
      </c>
      <c r="F8">
        <v>1</v>
      </c>
      <c r="G8" s="3">
        <f t="shared" ref="G8:G12" si="0">(+E8-E7)/E7*F7*100</f>
        <v>-2</v>
      </c>
      <c r="H8" s="4">
        <f t="shared" ref="H8:H12" si="1">I7*G8/100</f>
        <v>-95189.607345184602</v>
      </c>
      <c r="I8" s="4">
        <f t="shared" ref="I8:I12" si="2">I7+H8</f>
        <v>4664290.7599140462</v>
      </c>
      <c r="O8">
        <v>2</v>
      </c>
      <c r="P8" t="s">
        <v>16</v>
      </c>
      <c r="Q8" s="2">
        <v>45302</v>
      </c>
      <c r="R8" s="3">
        <v>408</v>
      </c>
      <c r="S8">
        <v>1</v>
      </c>
      <c r="T8" s="3">
        <f t="shared" ref="T8:T15" si="3">(+R8-R7)/R7*S7*100</f>
        <v>-2</v>
      </c>
      <c r="U8" s="4">
        <f t="shared" ref="U8:U15" si="4">V7*T8/100</f>
        <v>-95189.607345184602</v>
      </c>
      <c r="V8" s="4">
        <f t="shared" ref="V8:V15" si="5">V7+U8</f>
        <v>4664290.7599140462</v>
      </c>
    </row>
    <row r="9" spans="1:25" x14ac:dyDescent="0.25">
      <c r="B9">
        <v>3</v>
      </c>
      <c r="C9" t="s">
        <v>15</v>
      </c>
      <c r="D9" s="2">
        <v>45397</v>
      </c>
      <c r="E9" s="3">
        <v>439.7</v>
      </c>
      <c r="F9">
        <v>-1</v>
      </c>
      <c r="G9" s="3">
        <f t="shared" si="0"/>
        <v>7.7696078431372522</v>
      </c>
      <c r="H9" s="4">
        <f t="shared" si="1"/>
        <v>362397.10070900788</v>
      </c>
      <c r="I9" s="4">
        <f t="shared" si="2"/>
        <v>5026687.8606230542</v>
      </c>
      <c r="O9">
        <v>3</v>
      </c>
      <c r="P9" t="s">
        <v>22</v>
      </c>
      <c r="Q9" s="2">
        <v>45343</v>
      </c>
      <c r="R9" s="3">
        <v>425</v>
      </c>
      <c r="S9">
        <v>0</v>
      </c>
      <c r="T9" s="3">
        <f t="shared" si="3"/>
        <v>4.1666666666666661</v>
      </c>
      <c r="U9" s="4">
        <f t="shared" si="4"/>
        <v>194345.4483297519</v>
      </c>
      <c r="V9" s="4">
        <f t="shared" si="5"/>
        <v>4858636.2082437985</v>
      </c>
    </row>
    <row r="10" spans="1:25" x14ac:dyDescent="0.25">
      <c r="B10">
        <v>4</v>
      </c>
      <c r="C10" t="s">
        <v>16</v>
      </c>
      <c r="D10" s="2">
        <v>45411</v>
      </c>
      <c r="E10" s="3">
        <v>432.85</v>
      </c>
      <c r="F10">
        <v>1</v>
      </c>
      <c r="G10" s="3">
        <f t="shared" si="0"/>
        <v>1.5578803729815707</v>
      </c>
      <c r="H10" s="4">
        <f t="shared" si="1"/>
        <v>78309.783591693777</v>
      </c>
      <c r="I10" s="4">
        <f t="shared" si="2"/>
        <v>5104997.6442147484</v>
      </c>
      <c r="O10">
        <v>4</v>
      </c>
      <c r="P10" t="s">
        <v>16</v>
      </c>
      <c r="Q10" s="2">
        <v>45349</v>
      </c>
      <c r="R10" s="3">
        <v>437.3</v>
      </c>
      <c r="S10">
        <v>1</v>
      </c>
      <c r="T10" s="3">
        <f t="shared" si="3"/>
        <v>0</v>
      </c>
      <c r="U10" s="4">
        <f t="shared" si="4"/>
        <v>0</v>
      </c>
      <c r="V10" s="4">
        <f t="shared" si="5"/>
        <v>4858636.2082437985</v>
      </c>
    </row>
    <row r="11" spans="1:25" x14ac:dyDescent="0.25">
      <c r="B11">
        <v>5</v>
      </c>
      <c r="C11" t="s">
        <v>15</v>
      </c>
      <c r="D11" s="2">
        <v>45491</v>
      </c>
      <c r="E11" s="3">
        <v>485.2</v>
      </c>
      <c r="F11">
        <v>-1</v>
      </c>
      <c r="G11" s="3">
        <f t="shared" si="0"/>
        <v>12.094258981171297</v>
      </c>
      <c r="H11" s="4">
        <f t="shared" si="1"/>
        <v>617411.6360740253</v>
      </c>
      <c r="I11" s="4">
        <f t="shared" si="2"/>
        <v>5722409.2802887736</v>
      </c>
      <c r="O11">
        <v>5</v>
      </c>
      <c r="P11" t="s">
        <v>22</v>
      </c>
      <c r="Q11" s="2">
        <v>45386</v>
      </c>
      <c r="R11" s="3">
        <v>441</v>
      </c>
      <c r="S11">
        <v>0</v>
      </c>
      <c r="T11" s="3">
        <f t="shared" si="3"/>
        <v>0.84610107477703833</v>
      </c>
      <c r="U11" s="4">
        <f t="shared" si="4"/>
        <v>41108.973177457119</v>
      </c>
      <c r="V11" s="4">
        <f t="shared" si="5"/>
        <v>4899745.1814212557</v>
      </c>
    </row>
    <row r="12" spans="1:25" x14ac:dyDescent="0.25">
      <c r="B12">
        <v>6</v>
      </c>
      <c r="C12" t="s">
        <v>16</v>
      </c>
      <c r="D12" s="6">
        <v>45517</v>
      </c>
      <c r="E12" s="3">
        <v>456</v>
      </c>
      <c r="F12">
        <v>1</v>
      </c>
      <c r="G12" s="3">
        <f t="shared" si="0"/>
        <v>6.0181368507831801</v>
      </c>
      <c r="H12" s="4">
        <f t="shared" si="1"/>
        <v>344382.42164969526</v>
      </c>
      <c r="I12" s="4">
        <f t="shared" si="2"/>
        <v>6066791.701938469</v>
      </c>
      <c r="J12" s="5"/>
      <c r="K12" s="5"/>
      <c r="O12">
        <v>6</v>
      </c>
      <c r="P12" t="s">
        <v>15</v>
      </c>
      <c r="Q12" s="2">
        <v>45397</v>
      </c>
      <c r="R12" s="3">
        <v>439.7</v>
      </c>
      <c r="S12">
        <v>-1</v>
      </c>
      <c r="T12" s="3">
        <f t="shared" si="3"/>
        <v>0</v>
      </c>
      <c r="U12" s="4">
        <f t="shared" si="4"/>
        <v>0</v>
      </c>
      <c r="V12" s="4">
        <f t="shared" si="5"/>
        <v>4899745.1814212557</v>
      </c>
    </row>
    <row r="13" spans="1:25" x14ac:dyDescent="0.25">
      <c r="B13">
        <v>7</v>
      </c>
      <c r="C13" t="s">
        <v>15</v>
      </c>
      <c r="D13" s="6">
        <v>45541</v>
      </c>
      <c r="E13" s="3">
        <v>459</v>
      </c>
      <c r="F13">
        <v>-1</v>
      </c>
      <c r="G13" s="3">
        <f t="shared" ref="G13" si="6">(+E13-E12)/E12*F12*100</f>
        <v>0.6578947368421052</v>
      </c>
      <c r="H13" s="4">
        <f t="shared" ref="H13" si="7">I12*G13/100</f>
        <v>39913.103302226766</v>
      </c>
      <c r="I13" s="4">
        <f t="shared" ref="I13" si="8">I12+H13</f>
        <v>6106704.8052406954</v>
      </c>
      <c r="J13" s="5"/>
      <c r="K13" s="5"/>
      <c r="O13">
        <v>7</v>
      </c>
      <c r="P13" t="s">
        <v>16</v>
      </c>
      <c r="Q13" s="2">
        <v>45411</v>
      </c>
      <c r="R13" s="3">
        <v>432.85</v>
      </c>
      <c r="S13">
        <v>1</v>
      </c>
      <c r="T13" s="3">
        <f t="shared" si="3"/>
        <v>1.5578803729815707</v>
      </c>
      <c r="U13" s="4">
        <f t="shared" si="4"/>
        <v>76332.168507472001</v>
      </c>
      <c r="V13" s="4">
        <f t="shared" si="5"/>
        <v>4976077.3499287274</v>
      </c>
    </row>
    <row r="14" spans="1:25" x14ac:dyDescent="0.25">
      <c r="B14">
        <v>8</v>
      </c>
      <c r="C14" t="s">
        <v>16</v>
      </c>
      <c r="D14" s="6">
        <v>45548</v>
      </c>
      <c r="E14" s="3">
        <v>473.6</v>
      </c>
      <c r="F14">
        <v>1</v>
      </c>
      <c r="G14" s="3">
        <f t="shared" ref="G14" si="9">(+E14-E13)/E13*F13*100</f>
        <v>-3.1808278867102446</v>
      </c>
      <c r="H14" s="4">
        <f t="shared" ref="H14" si="10">I13*G14/100</f>
        <v>-194243.7694041706</v>
      </c>
      <c r="I14" s="4">
        <f t="shared" ref="I14" si="11">I13+H14</f>
        <v>5912461.0358365243</v>
      </c>
      <c r="J14" s="5"/>
      <c r="K14" s="5"/>
      <c r="O14">
        <v>8</v>
      </c>
      <c r="P14" t="s">
        <v>15</v>
      </c>
      <c r="Q14" s="2">
        <v>45491</v>
      </c>
      <c r="R14" s="3">
        <v>485.2</v>
      </c>
      <c r="S14">
        <v>-1</v>
      </c>
      <c r="T14" s="3">
        <f t="shared" si="3"/>
        <v>12.094258981171297</v>
      </c>
      <c r="U14" s="4">
        <f t="shared" si="4"/>
        <v>601819.68180378573</v>
      </c>
      <c r="V14" s="4">
        <f t="shared" si="5"/>
        <v>5577897.0317325126</v>
      </c>
    </row>
    <row r="15" spans="1:25" x14ac:dyDescent="0.25">
      <c r="B15">
        <v>9</v>
      </c>
      <c r="C15" t="s">
        <v>15</v>
      </c>
      <c r="D15" s="6">
        <v>45657</v>
      </c>
      <c r="E15" s="3">
        <v>513</v>
      </c>
      <c r="F15">
        <v>-1</v>
      </c>
      <c r="G15" s="3">
        <f t="shared" ref="G15" si="12">(+E15-E14)/E14*F14*100</f>
        <v>8.3192567567567508</v>
      </c>
      <c r="H15" s="4">
        <f t="shared" ref="H15" si="13">I14*G15/100</f>
        <v>491872.81421444024</v>
      </c>
      <c r="I15" s="4">
        <f t="shared" ref="I15" si="14">I14+H15</f>
        <v>6404333.8500509644</v>
      </c>
      <c r="J15" s="5"/>
      <c r="K15" s="5"/>
      <c r="O15">
        <v>9</v>
      </c>
      <c r="P15" t="s">
        <v>16</v>
      </c>
      <c r="Q15" s="6">
        <v>45517</v>
      </c>
      <c r="R15" s="3">
        <v>456</v>
      </c>
      <c r="S15">
        <v>1</v>
      </c>
      <c r="T15" s="3">
        <f t="shared" si="3"/>
        <v>6.0181368507831801</v>
      </c>
      <c r="U15" s="4">
        <f t="shared" si="4"/>
        <v>335685.47676543548</v>
      </c>
      <c r="V15" s="4">
        <f t="shared" si="5"/>
        <v>5913582.5084979478</v>
      </c>
      <c r="W15" s="5"/>
      <c r="X15" s="5"/>
    </row>
    <row r="16" spans="1:25" x14ac:dyDescent="0.25">
      <c r="B16" t="s">
        <v>14</v>
      </c>
      <c r="D16" s="6">
        <v>45657</v>
      </c>
      <c r="E16" s="3">
        <v>511.23</v>
      </c>
      <c r="G16" s="3">
        <f t="shared" ref="G16" si="15">(+E16-E15)/E15*F15*100</f>
        <v>0.34502923976607835</v>
      </c>
      <c r="H16" s="4">
        <f t="shared" ref="H16" si="16">I15*G16/100</f>
        <v>22096.824394912459</v>
      </c>
      <c r="I16" s="4">
        <f t="shared" ref="I16" si="17">I15+H16</f>
        <v>6426430.6744458769</v>
      </c>
      <c r="J16" s="5">
        <f>(I16-I6)/I6*100</f>
        <v>31.884926609210002</v>
      </c>
      <c r="K16" s="5">
        <f>(E16-E6)/E6*100</f>
        <v>24.836393826919331</v>
      </c>
      <c r="L16">
        <v>22.9</v>
      </c>
      <c r="O16">
        <v>10</v>
      </c>
      <c r="P16" t="s">
        <v>22</v>
      </c>
      <c r="Q16" s="6">
        <v>45538</v>
      </c>
      <c r="R16" s="3">
        <v>461.81</v>
      </c>
      <c r="S16">
        <v>0</v>
      </c>
      <c r="T16" s="3">
        <f t="shared" ref="T16" si="18">(+R16-R15)/R15*S15*100</f>
        <v>1.2741228070175443</v>
      </c>
      <c r="U16" s="4">
        <f t="shared" ref="U16" si="19">V15*T16/100</f>
        <v>75346.303452572567</v>
      </c>
      <c r="V16" s="4">
        <f t="shared" ref="V16" si="20">V15+U16</f>
        <v>5988928.8119505206</v>
      </c>
      <c r="W16" s="5"/>
      <c r="X16" s="5"/>
    </row>
    <row r="17" spans="1:25" x14ac:dyDescent="0.25">
      <c r="H17" s="4"/>
      <c r="I17" t="s">
        <v>23</v>
      </c>
      <c r="O17">
        <v>11</v>
      </c>
      <c r="P17" t="s">
        <v>15</v>
      </c>
      <c r="Q17" s="6">
        <v>45541</v>
      </c>
      <c r="R17" s="3">
        <v>459</v>
      </c>
      <c r="S17">
        <v>-1</v>
      </c>
      <c r="T17" s="3">
        <f t="shared" ref="T17" si="21">(+R17-R16)/R16*S16*100</f>
        <v>0</v>
      </c>
      <c r="U17" s="4">
        <f t="shared" ref="U17" si="22">V16*T17/100</f>
        <v>0</v>
      </c>
      <c r="V17" s="4">
        <f t="shared" ref="V17" si="23">V16+U17</f>
        <v>5988928.8119505206</v>
      </c>
      <c r="W17" s="5"/>
      <c r="X17" s="5"/>
    </row>
    <row r="18" spans="1:25" x14ac:dyDescent="0.25">
      <c r="O18">
        <v>12</v>
      </c>
      <c r="P18" t="s">
        <v>16</v>
      </c>
      <c r="Q18" s="6">
        <v>45548</v>
      </c>
      <c r="R18" s="3">
        <v>473.6</v>
      </c>
      <c r="S18">
        <v>1</v>
      </c>
      <c r="T18" s="3">
        <f t="shared" ref="T18" si="24">(+R18-R17)/R17*S17*100</f>
        <v>-3.1808278867102446</v>
      </c>
      <c r="U18" s="4">
        <f t="shared" ref="U18" si="25">V17*T18/100</f>
        <v>-190497.51776574671</v>
      </c>
      <c r="V18" s="4">
        <f t="shared" ref="V18" si="26">V17+U18</f>
        <v>5798431.2941847742</v>
      </c>
      <c r="W18" s="5"/>
      <c r="X18" s="5"/>
    </row>
    <row r="19" spans="1:25" x14ac:dyDescent="0.25">
      <c r="O19">
        <v>13</v>
      </c>
      <c r="P19" t="s">
        <v>22</v>
      </c>
      <c r="Q19" s="6">
        <v>45600</v>
      </c>
      <c r="R19" s="3">
        <v>488.7</v>
      </c>
      <c r="S19">
        <v>0</v>
      </c>
      <c r="T19" s="3">
        <f t="shared" ref="T19" si="27">(+R19-R18)/R18*S18*100</f>
        <v>3.1883445945945872</v>
      </c>
      <c r="U19" s="4">
        <f t="shared" ref="U19" si="28">V18*T19/100</f>
        <v>184873.9707394212</v>
      </c>
      <c r="V19" s="4">
        <f t="shared" ref="V19" si="29">V18+U19</f>
        <v>5983305.2649241956</v>
      </c>
      <c r="W19" s="5"/>
      <c r="X19" s="5"/>
    </row>
    <row r="20" spans="1:25" x14ac:dyDescent="0.25">
      <c r="O20">
        <v>14</v>
      </c>
      <c r="P20" t="s">
        <v>16</v>
      </c>
      <c r="Q20" s="6">
        <v>45603</v>
      </c>
      <c r="R20" s="3">
        <v>509</v>
      </c>
      <c r="S20">
        <v>1</v>
      </c>
      <c r="T20" s="3">
        <f t="shared" ref="T20" si="30">(+R20-R19)/R19*S19*100</f>
        <v>0</v>
      </c>
      <c r="U20" s="4">
        <f t="shared" ref="U20" si="31">V19*T20/100</f>
        <v>0</v>
      </c>
      <c r="V20" s="4">
        <f t="shared" ref="V20" si="32">V19+U20</f>
        <v>5983305.2649241956</v>
      </c>
      <c r="W20" s="5"/>
      <c r="X20" s="5"/>
    </row>
    <row r="21" spans="1:25" x14ac:dyDescent="0.25">
      <c r="O21">
        <v>15</v>
      </c>
      <c r="P21" t="s">
        <v>15</v>
      </c>
      <c r="Q21" s="6">
        <v>45657</v>
      </c>
      <c r="R21" s="3">
        <v>513</v>
      </c>
      <c r="S21">
        <v>-1</v>
      </c>
      <c r="T21" s="3">
        <f t="shared" ref="T21" si="33">(+R21-R20)/R20*S20*100</f>
        <v>0.78585461689587421</v>
      </c>
      <c r="U21" s="4">
        <f t="shared" ref="U21" si="34">V20*T21/100</f>
        <v>47020.080667380709</v>
      </c>
      <c r="V21" s="4">
        <f t="shared" ref="V21" si="35">V20+U21</f>
        <v>6030325.3455915768</v>
      </c>
      <c r="W21" s="5"/>
      <c r="X21" s="5"/>
    </row>
    <row r="22" spans="1:25" x14ac:dyDescent="0.25">
      <c r="O22" t="s">
        <v>14</v>
      </c>
      <c r="Q22" s="6">
        <v>45657</v>
      </c>
      <c r="R22" s="3">
        <v>511.23</v>
      </c>
      <c r="S22">
        <v>-1</v>
      </c>
      <c r="T22" s="3">
        <f t="shared" ref="T22" si="36">(+R22-R21)/R21*S21*100</f>
        <v>0.34502923976607835</v>
      </c>
      <c r="U22" s="4">
        <f t="shared" ref="U22" si="37">V21*T22/100</f>
        <v>20806.385695315756</v>
      </c>
      <c r="V22" s="4">
        <f t="shared" ref="V22" si="38">V21+U22</f>
        <v>6051131.7312868927</v>
      </c>
      <c r="W22" s="5">
        <f>(V22-V6)/V6*100</f>
        <v>24.182941466531314</v>
      </c>
      <c r="X22" s="5">
        <f>(R22-R6)/R6*100</f>
        <v>24.836393826919331</v>
      </c>
      <c r="Y22">
        <v>22.9</v>
      </c>
    </row>
    <row r="23" spans="1:25" x14ac:dyDescent="0.25">
      <c r="Q23" s="2"/>
      <c r="R23" s="3"/>
      <c r="V23" t="s">
        <v>23</v>
      </c>
    </row>
    <row r="24" spans="1:25" x14ac:dyDescent="0.25">
      <c r="R24" s="3"/>
    </row>
    <row r="25" spans="1:25" x14ac:dyDescent="0.25">
      <c r="A25" s="1">
        <v>2025</v>
      </c>
      <c r="B25" t="s">
        <v>29</v>
      </c>
      <c r="D25" s="6">
        <v>45657</v>
      </c>
      <c r="E25" s="3">
        <v>511.23</v>
      </c>
      <c r="F25">
        <v>-1</v>
      </c>
      <c r="G25" s="3">
        <v>0</v>
      </c>
      <c r="H25" s="4">
        <v>22097</v>
      </c>
      <c r="I25" s="4">
        <v>6426431</v>
      </c>
      <c r="N25" s="1">
        <v>2025</v>
      </c>
      <c r="O25" t="s">
        <v>29</v>
      </c>
      <c r="Q25" s="6">
        <v>45657</v>
      </c>
      <c r="R25" s="3">
        <v>511.23</v>
      </c>
      <c r="S25">
        <v>-1</v>
      </c>
      <c r="T25" s="3">
        <v>0</v>
      </c>
      <c r="U25" s="4">
        <v>20806</v>
      </c>
      <c r="V25" s="4">
        <v>6051132</v>
      </c>
    </row>
    <row r="26" spans="1:25" x14ac:dyDescent="0.25">
      <c r="B26">
        <v>1</v>
      </c>
      <c r="C26" t="s">
        <v>16</v>
      </c>
      <c r="D26" s="2">
        <v>45678</v>
      </c>
      <c r="E26" s="3">
        <v>522.1</v>
      </c>
      <c r="F26">
        <v>1</v>
      </c>
      <c r="G26" s="3">
        <f>(+E26-E25)/E25*F25*100</f>
        <v>-2.1262445474639602</v>
      </c>
      <c r="H26" s="4">
        <f>I25*G26/100</f>
        <v>-136641.63873403365</v>
      </c>
      <c r="I26" s="4">
        <f>I25+H26</f>
        <v>6289789.3612659667</v>
      </c>
      <c r="J26" s="3"/>
      <c r="K26" s="3"/>
      <c r="O26">
        <v>1</v>
      </c>
      <c r="P26" t="s">
        <v>16</v>
      </c>
      <c r="Q26" s="2">
        <v>45678</v>
      </c>
      <c r="R26" s="3">
        <v>522.1</v>
      </c>
      <c r="S26">
        <v>1</v>
      </c>
      <c r="T26" s="3">
        <f>(+R26-R25)/R25*S25*100</f>
        <v>-2.1262445474639602</v>
      </c>
      <c r="U26" s="4">
        <f>V25*T26/100</f>
        <v>-128661.86420984688</v>
      </c>
      <c r="V26" s="4">
        <f>V25+U26</f>
        <v>5922470.1357901534</v>
      </c>
      <c r="W26" s="3"/>
      <c r="X26" s="3"/>
    </row>
    <row r="27" spans="1:25" x14ac:dyDescent="0.25">
      <c r="B27">
        <v>2</v>
      </c>
      <c r="C27" t="s">
        <v>15</v>
      </c>
      <c r="D27" s="2">
        <v>45712</v>
      </c>
      <c r="E27" s="3">
        <v>523</v>
      </c>
      <c r="F27">
        <v>-1</v>
      </c>
      <c r="G27" s="3">
        <f>(+E27-E26)/E26*F26*100</f>
        <v>0.17238076996743484</v>
      </c>
      <c r="H27" s="4">
        <f>I26*G27/100</f>
        <v>10842.387330280075</v>
      </c>
      <c r="I27" s="4">
        <f>I26+H27</f>
        <v>6300631.7485962464</v>
      </c>
      <c r="J27" s="3"/>
      <c r="K27" s="3"/>
      <c r="O27">
        <v>2</v>
      </c>
      <c r="P27" t="s">
        <v>15</v>
      </c>
      <c r="Q27" s="2">
        <v>45712</v>
      </c>
      <c r="R27" s="3">
        <v>523</v>
      </c>
      <c r="S27">
        <v>-1</v>
      </c>
      <c r="T27" s="3">
        <f>(+R27-R26)/R26*S26*100</f>
        <v>0.17238076996743484</v>
      </c>
      <c r="U27" s="4">
        <f>V26*T27/100</f>
        <v>10209.19962116645</v>
      </c>
      <c r="V27" s="4">
        <f>V26+U27</f>
        <v>5932679.3354113195</v>
      </c>
      <c r="W27" s="3"/>
      <c r="X27" s="3"/>
    </row>
    <row r="28" spans="1:25" x14ac:dyDescent="0.25">
      <c r="B28">
        <v>3</v>
      </c>
      <c r="C28" t="s">
        <v>16</v>
      </c>
      <c r="D28" s="2">
        <v>45741</v>
      </c>
      <c r="E28" s="3">
        <v>491.85</v>
      </c>
      <c r="F28">
        <v>1</v>
      </c>
      <c r="G28" s="3">
        <f>(+E28-E27)/E27*F27*100</f>
        <v>5.9560229445506652</v>
      </c>
      <c r="H28" s="4">
        <f>I27*G28/100</f>
        <v>375267.0725980362</v>
      </c>
      <c r="I28" s="4">
        <f>I27+H28</f>
        <v>6675898.8211942827</v>
      </c>
      <c r="J28" s="3"/>
      <c r="K28" s="3"/>
      <c r="O28">
        <v>3</v>
      </c>
      <c r="P28" t="s">
        <v>16</v>
      </c>
      <c r="Q28" s="2">
        <v>45741</v>
      </c>
      <c r="R28" s="3">
        <v>491.85</v>
      </c>
      <c r="S28">
        <v>1</v>
      </c>
      <c r="T28" s="3">
        <f>(+R28-R27)/R27*S27*100</f>
        <v>5.9560229445506652</v>
      </c>
      <c r="U28" s="4">
        <f>V27*T28/100</f>
        <v>353351.74244371412</v>
      </c>
      <c r="V28" s="4">
        <f>V27+U28</f>
        <v>6286031.0778550338</v>
      </c>
      <c r="W28" s="3"/>
      <c r="X28" s="3"/>
    </row>
    <row r="29" spans="1:25" x14ac:dyDescent="0.25">
      <c r="B29">
        <v>4</v>
      </c>
      <c r="C29" t="s">
        <v>15</v>
      </c>
      <c r="D29" s="2">
        <v>45750</v>
      </c>
      <c r="E29" s="3">
        <v>455</v>
      </c>
      <c r="F29">
        <v>-1</v>
      </c>
      <c r="G29" s="3">
        <f>(+E29-E28)/E28*F28*100</f>
        <v>-7.492121581783068</v>
      </c>
      <c r="H29" s="4">
        <f>I28*G29/100</f>
        <v>-500166.45636069827</v>
      </c>
      <c r="I29" s="4">
        <f>I28+H29</f>
        <v>6175732.3648335841</v>
      </c>
      <c r="J29" s="3"/>
      <c r="K29" s="3"/>
      <c r="O29">
        <v>4</v>
      </c>
      <c r="P29" t="s">
        <v>22</v>
      </c>
      <c r="Q29" s="2">
        <v>45747</v>
      </c>
      <c r="R29" s="3">
        <v>460.9</v>
      </c>
      <c r="S29">
        <v>0</v>
      </c>
      <c r="T29" s="3">
        <f>(+R29-R28)/R28*S28*100</f>
        <v>-6.2925688726237761</v>
      </c>
      <c r="U29" s="4">
        <f>V28*T29/100</f>
        <v>-395552.83492856269</v>
      </c>
      <c r="V29" s="4">
        <f>V28+U29</f>
        <v>5890478.2429264709</v>
      </c>
      <c r="W29" s="3"/>
      <c r="X29" s="3"/>
    </row>
    <row r="30" spans="1:25" x14ac:dyDescent="0.25">
      <c r="B30">
        <v>5</v>
      </c>
      <c r="C30" t="s">
        <v>30</v>
      </c>
      <c r="D30" s="2">
        <v>45751</v>
      </c>
      <c r="E30" s="3">
        <v>422.67</v>
      </c>
      <c r="G30" s="3">
        <f>(+E30-E29)/E29*F29*100</f>
        <v>7.1054945054945016</v>
      </c>
      <c r="H30" s="4">
        <f>I29*G30/100</f>
        <v>438816.32385729597</v>
      </c>
      <c r="I30" s="4">
        <f>I29+H30</f>
        <v>6614548.6886908803</v>
      </c>
      <c r="J30" s="3">
        <f>(I30-I25)/I25*100</f>
        <v>2.9272498014976014</v>
      </c>
      <c r="K30" s="3">
        <f>(E30-E25)/E25*100</f>
        <v>-17.32292705827123</v>
      </c>
      <c r="O30">
        <v>5</v>
      </c>
      <c r="P30" t="s">
        <v>15</v>
      </c>
      <c r="Q30" s="2">
        <v>45750</v>
      </c>
      <c r="R30" s="3">
        <v>455</v>
      </c>
      <c r="S30">
        <v>-1</v>
      </c>
      <c r="T30" s="3">
        <f>(+R30-R29)/R29*S29*100</f>
        <v>0</v>
      </c>
      <c r="U30" s="4">
        <f>V29*T30/100</f>
        <v>0</v>
      </c>
      <c r="V30" s="4">
        <f>V29+U30</f>
        <v>5890478.2429264709</v>
      </c>
    </row>
    <row r="31" spans="1:25" x14ac:dyDescent="0.25">
      <c r="E31" s="3" t="s">
        <v>31</v>
      </c>
      <c r="I31" t="s">
        <v>23</v>
      </c>
      <c r="O31">
        <v>6</v>
      </c>
      <c r="P31" t="s">
        <v>30</v>
      </c>
      <c r="Q31" s="2">
        <v>45751</v>
      </c>
      <c r="R31" s="3">
        <v>422.67</v>
      </c>
      <c r="T31" s="3">
        <f>(+R31-R30)/R30*S30*100</f>
        <v>7.1054945054945016</v>
      </c>
      <c r="U31" s="4">
        <f>V29*T31/100</f>
        <v>418547.60789848946</v>
      </c>
      <c r="V31" s="4">
        <f>V29+U31</f>
        <v>6309025.8508249605</v>
      </c>
      <c r="W31" s="3">
        <f>(V31-V25)/V25*100</f>
        <v>4.2619108428796553</v>
      </c>
      <c r="X31" s="3">
        <f>(R31-R25)/R25*100</f>
        <v>-17.32292705827123</v>
      </c>
    </row>
    <row r="32" spans="1:25" x14ac:dyDescent="0.25">
      <c r="R32" s="3" t="s">
        <v>31</v>
      </c>
      <c r="V32" t="s">
        <v>23</v>
      </c>
    </row>
    <row r="33" spans="5:22" x14ac:dyDescent="0.25">
      <c r="G33" s="6" t="s">
        <v>18</v>
      </c>
      <c r="I33" t="s">
        <v>19</v>
      </c>
    </row>
    <row r="34" spans="5:22" x14ac:dyDescent="0.25">
      <c r="G34">
        <v>0.17</v>
      </c>
      <c r="H34" s="3"/>
      <c r="I34" s="3">
        <v>-2.13</v>
      </c>
      <c r="T34" s="6" t="s">
        <v>18</v>
      </c>
      <c r="V34" t="s">
        <v>19</v>
      </c>
    </row>
    <row r="35" spans="5:22" x14ac:dyDescent="0.25">
      <c r="G35" s="3">
        <v>-7.49</v>
      </c>
      <c r="H35" s="3"/>
      <c r="I35" s="3">
        <v>5.96</v>
      </c>
      <c r="T35">
        <v>0.17</v>
      </c>
      <c r="U35" s="3"/>
      <c r="V35" s="3">
        <v>-2.13</v>
      </c>
    </row>
    <row r="36" spans="5:22" x14ac:dyDescent="0.25">
      <c r="G36" s="3"/>
      <c r="H36" s="3"/>
      <c r="I36" s="3">
        <v>7.11</v>
      </c>
      <c r="T36" s="3">
        <v>-6.29</v>
      </c>
      <c r="U36" s="3"/>
      <c r="V36" s="3">
        <v>5.96</v>
      </c>
    </row>
    <row r="37" spans="5:22" x14ac:dyDescent="0.25">
      <c r="T37" s="3"/>
      <c r="U37" s="3"/>
      <c r="V37" s="3">
        <v>7.11</v>
      </c>
    </row>
    <row r="38" spans="5:22" x14ac:dyDescent="0.25">
      <c r="E38" t="s">
        <v>21</v>
      </c>
      <c r="G38" s="3">
        <f>SUM(G34:G36)</f>
        <v>-7.32</v>
      </c>
      <c r="I38" s="3">
        <f>SUM(I34:I36)</f>
        <v>10.940000000000001</v>
      </c>
    </row>
    <row r="39" spans="5:22" x14ac:dyDescent="0.25">
      <c r="E39" t="s">
        <v>20</v>
      </c>
      <c r="H39" s="3">
        <f>+G38+I38</f>
        <v>3.620000000000001</v>
      </c>
      <c r="R39" t="s">
        <v>21</v>
      </c>
      <c r="T39" s="3">
        <f>SUM(T35:T37)</f>
        <v>-6.12</v>
      </c>
      <c r="V39" s="3">
        <f>SUM(V35:V37)</f>
        <v>10.940000000000001</v>
      </c>
    </row>
    <row r="40" spans="5:22" x14ac:dyDescent="0.25">
      <c r="G40" s="3"/>
      <c r="I40" s="3"/>
      <c r="R40" t="s">
        <v>20</v>
      </c>
      <c r="U40" s="3">
        <f>+T39+V39</f>
        <v>4.8200000000000012</v>
      </c>
    </row>
    <row r="41" spans="5:22" x14ac:dyDescent="0.25">
      <c r="G41" s="3" t="s">
        <v>26</v>
      </c>
      <c r="H41" t="s">
        <v>27</v>
      </c>
      <c r="I41" s="3"/>
      <c r="T41" s="3"/>
      <c r="V41" s="3"/>
    </row>
    <row r="42" spans="5:22" x14ac:dyDescent="0.25">
      <c r="G42" s="3">
        <v>0.17</v>
      </c>
      <c r="H42">
        <v>-2.13</v>
      </c>
      <c r="T42" s="3" t="s">
        <v>26</v>
      </c>
      <c r="U42" t="s">
        <v>27</v>
      </c>
      <c r="V42" s="3"/>
    </row>
    <row r="43" spans="5:22" x14ac:dyDescent="0.25">
      <c r="G43" s="3">
        <v>5.96</v>
      </c>
      <c r="H43" s="3">
        <v>-7.49</v>
      </c>
      <c r="T43" s="3">
        <v>0.17</v>
      </c>
      <c r="U43">
        <v>-2.13</v>
      </c>
    </row>
    <row r="44" spans="5:22" x14ac:dyDescent="0.25">
      <c r="G44">
        <v>7.11</v>
      </c>
      <c r="T44" s="3">
        <v>5.96</v>
      </c>
      <c r="U44" s="3">
        <v>-6.29</v>
      </c>
    </row>
    <row r="45" spans="5:22" x14ac:dyDescent="0.25">
      <c r="T45">
        <v>7.11</v>
      </c>
    </row>
    <row r="46" spans="5:22" x14ac:dyDescent="0.25">
      <c r="E46" t="s">
        <v>28</v>
      </c>
      <c r="G46" s="3">
        <f>SUM(G42:G44)/3</f>
        <v>4.4133333333333331</v>
      </c>
      <c r="H46" s="3">
        <f>SUM(H42:H43)/2</f>
        <v>-4.8100000000000005</v>
      </c>
    </row>
    <row r="47" spans="5:22" x14ac:dyDescent="0.25">
      <c r="G47" s="3"/>
      <c r="I47" s="3"/>
      <c r="R47" t="s">
        <v>28</v>
      </c>
      <c r="T47" s="3">
        <f>SUM(T43:T45)/3</f>
        <v>4.4133333333333331</v>
      </c>
      <c r="U47" s="3">
        <f>SUM(U43:U44)/2</f>
        <v>-4.21</v>
      </c>
    </row>
    <row r="48" spans="5:22" x14ac:dyDescent="0.25">
      <c r="G48" s="3"/>
      <c r="I48" s="3"/>
    </row>
    <row r="49" spans="7:9" x14ac:dyDescent="0.25">
      <c r="G49" s="3"/>
      <c r="I49" s="3"/>
    </row>
    <row r="50" spans="7:9" x14ac:dyDescent="0.25">
      <c r="G50" s="3"/>
      <c r="I50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 Dillon, Ph.D.</dc:creator>
  <cp:lastModifiedBy>Robert W Dillon, Ph.D.</cp:lastModifiedBy>
  <cp:lastPrinted>2025-04-04T23:43:12Z</cp:lastPrinted>
  <dcterms:created xsi:type="dcterms:W3CDTF">2024-06-11T21:07:39Z</dcterms:created>
  <dcterms:modified xsi:type="dcterms:W3CDTF">2025-04-04T23:46:42Z</dcterms:modified>
</cp:coreProperties>
</file>